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xampp\htdocs\director\data\bse\"/>
    </mc:Choice>
  </mc:AlternateContent>
  <bookViews>
    <workbookView xWindow="0" yWindow="0" windowWidth="16457" windowHeight="5991"/>
  </bookViews>
  <sheets>
    <sheet name="risk" sheetId="7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7" l="1"/>
  <c r="C5" i="7"/>
  <c r="D15" i="7" l="1"/>
  <c r="D14" i="7"/>
  <c r="E8" i="7"/>
  <c r="E7" i="7"/>
  <c r="D9" i="7"/>
  <c r="C9" i="7"/>
  <c r="I7" i="7" l="1"/>
  <c r="F16" i="7"/>
  <c r="K7" i="7" s="1"/>
  <c r="D16" i="7"/>
  <c r="J7" i="7" s="1"/>
  <c r="F23" i="7" s="1"/>
  <c r="D11" i="7"/>
  <c r="I6" i="7" s="1"/>
  <c r="D12" i="7"/>
  <c r="E9" i="7"/>
  <c r="J9" i="7" s="1"/>
  <c r="K9" i="7" s="1"/>
  <c r="L9" i="7" s="1"/>
  <c r="L7" i="7" l="1"/>
  <c r="F11" i="7"/>
  <c r="D13" i="7"/>
  <c r="J6" i="7" s="1"/>
  <c r="F22" i="7" s="1"/>
  <c r="F13" i="7"/>
  <c r="K6" i="7" s="1"/>
  <c r="L6" i="7" l="1"/>
</calcChain>
</file>

<file path=xl/sharedStrings.xml><?xml version="1.0" encoding="utf-8"?>
<sst xmlns="http://schemas.openxmlformats.org/spreadsheetml/2006/main" count="31" uniqueCount="29">
  <si>
    <t>Exposure</t>
  </si>
  <si>
    <t>E+</t>
  </si>
  <si>
    <t>E-</t>
  </si>
  <si>
    <t>D+</t>
  </si>
  <si>
    <t>D-</t>
  </si>
  <si>
    <t>Total</t>
  </si>
  <si>
    <t>RR =</t>
  </si>
  <si>
    <t>OR =</t>
  </si>
  <si>
    <t>95% CI ของ OR =</t>
  </si>
  <si>
    <t>[1/a+1/b+1/c+1/d]^0.5 =</t>
  </si>
  <si>
    <t>[1/a-1/(a+b)+1/c-1/(c+d)]^0.5 =</t>
  </si>
  <si>
    <t>95% CI RR</t>
  </si>
  <si>
    <t>-</t>
  </si>
  <si>
    <t>Upper</t>
  </si>
  <si>
    <t>Lower</t>
  </si>
  <si>
    <t>Chi Square</t>
  </si>
  <si>
    <t>p value</t>
  </si>
  <si>
    <t>Chi square</t>
  </si>
  <si>
    <t>Statistic Analysis</t>
  </si>
  <si>
    <t>Relative Risk ,Odds Ratio &amp; Chi square in 2x2 Table</t>
  </si>
  <si>
    <t>Sig</t>
  </si>
  <si>
    <t>P-value</t>
  </si>
  <si>
    <t>ใส่ข้อมูลเฉพาะใน Cell ที่ระบายสีเหลือง</t>
  </si>
  <si>
    <t>OR (MH)</t>
  </si>
  <si>
    <t>RR(MH)</t>
  </si>
  <si>
    <t>Chi Square (Cochran)</t>
  </si>
  <si>
    <t>Outcome</t>
  </si>
  <si>
    <t>Fe</t>
  </si>
  <si>
    <t>Anemai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</si>
</sst>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0.000"/>
    <numFmt numFmtId="189" formatCode="0.000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sz val="14"/>
      <color theme="1"/>
      <name val="Tahoma"/>
      <family val="2"/>
      <scheme val="minor"/>
    </font>
    <font>
      <sz val="16"/>
      <color theme="1"/>
      <name val="Tahoma"/>
      <family val="2"/>
      <charset val="222"/>
      <scheme val="minor"/>
    </font>
    <font>
      <sz val="10"/>
      <color theme="4" tint="-0.249977111117893"/>
      <name val="Tahoma"/>
      <family val="2"/>
      <charset val="222"/>
      <scheme val="minor"/>
    </font>
    <font>
      <sz val="10"/>
      <color theme="1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189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188" fontId="0" fillId="5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188" fontId="0" fillId="0" borderId="1" xfId="0" applyNumberFormat="1" applyBorder="1" applyAlignment="1">
      <alignment vertical="center"/>
    </xf>
    <xf numFmtId="187" fontId="0" fillId="3" borderId="1" xfId="1" applyNumberFormat="1" applyFont="1" applyFill="1" applyBorder="1" applyAlignment="1" applyProtection="1">
      <alignment horizontal="right"/>
      <protection locked="0"/>
    </xf>
    <xf numFmtId="187" fontId="0" fillId="0" borderId="1" xfId="1" applyNumberFormat="1" applyFont="1" applyBorder="1"/>
    <xf numFmtId="0" fontId="2" fillId="0" borderId="0" xfId="0" applyFont="1" applyAlignment="1">
      <alignment horizontal="center"/>
    </xf>
    <xf numFmtId="0" fontId="0" fillId="5" borderId="1" xfId="0" applyFill="1" applyBorder="1" applyAlignment="1">
      <alignment horizontal="center" vertical="center"/>
    </xf>
    <xf numFmtId="188" fontId="7" fillId="5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="80" zoomScaleNormal="80" workbookViewId="0">
      <selection activeCell="D9" sqref="D9"/>
    </sheetView>
  </sheetViews>
  <sheetFormatPr defaultRowHeight="13.75" x14ac:dyDescent="0.3"/>
  <cols>
    <col min="1" max="1" width="8.28515625" customWidth="1"/>
    <col min="3" max="3" width="14.0703125" customWidth="1"/>
    <col min="4" max="4" width="12.78515625" customWidth="1"/>
    <col min="6" max="6" width="0" hidden="1" customWidth="1"/>
    <col min="7" max="7" width="3.28515625" customWidth="1"/>
    <col min="9" max="9" width="8.2109375" customWidth="1"/>
  </cols>
  <sheetData>
    <row r="1" spans="1:12" ht="19.3" customHeight="1" x14ac:dyDescent="0.3">
      <c r="A1" s="27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15" x14ac:dyDescent="0.35">
      <c r="A2" s="38" t="s">
        <v>0</v>
      </c>
      <c r="B2" s="38"/>
      <c r="C2" s="39" t="s">
        <v>27</v>
      </c>
      <c r="D2" s="39"/>
      <c r="E2" s="20"/>
    </row>
    <row r="3" spans="1:12" ht="15" x14ac:dyDescent="0.35">
      <c r="A3" s="38" t="s">
        <v>26</v>
      </c>
      <c r="B3" s="38"/>
      <c r="C3" s="39" t="s">
        <v>28</v>
      </c>
      <c r="D3" s="39"/>
      <c r="E3" s="20"/>
    </row>
    <row r="4" spans="1:12" x14ac:dyDescent="0.3">
      <c r="A4" s="30" t="s">
        <v>22</v>
      </c>
      <c r="B4" s="30"/>
      <c r="C4" s="30"/>
      <c r="D4" s="30"/>
      <c r="E4" s="30"/>
      <c r="H4" t="s">
        <v>18</v>
      </c>
    </row>
    <row r="5" spans="1:12" ht="24.9" customHeight="1" x14ac:dyDescent="0.3">
      <c r="A5" s="33"/>
      <c r="B5" s="33"/>
      <c r="C5" s="32" t="str">
        <f>C3</f>
        <v>Anemai</v>
      </c>
      <c r="D5" s="32"/>
      <c r="E5" s="36" t="s">
        <v>5</v>
      </c>
      <c r="H5" s="28"/>
      <c r="I5" s="29"/>
      <c r="J5" s="11" t="s">
        <v>14</v>
      </c>
      <c r="K5" s="11" t="s">
        <v>13</v>
      </c>
      <c r="L5" s="10" t="s">
        <v>20</v>
      </c>
    </row>
    <row r="6" spans="1:12" ht="30" customHeight="1" x14ac:dyDescent="0.3">
      <c r="A6" s="33"/>
      <c r="B6" s="33"/>
      <c r="C6" s="2" t="s">
        <v>3</v>
      </c>
      <c r="D6" s="2" t="s">
        <v>4</v>
      </c>
      <c r="E6" s="37"/>
      <c r="H6" s="12" t="s">
        <v>24</v>
      </c>
      <c r="I6" s="17">
        <f>D11</f>
        <v>0.92794782361584593</v>
      </c>
      <c r="J6" s="17">
        <f>D13</f>
        <v>0.89161097107852894</v>
      </c>
      <c r="K6" s="17">
        <f>F13</f>
        <v>0.96576555390719232</v>
      </c>
      <c r="L6" s="13" t="str">
        <f>IF(F22=1,"Sig",IF(K6&lt;1,"Sig","Not Sig"))</f>
        <v>Sig</v>
      </c>
    </row>
    <row r="7" spans="1:12" ht="33.9" customHeight="1" x14ac:dyDescent="0.3">
      <c r="A7" s="31" t="str">
        <f>C2</f>
        <v>Fe</v>
      </c>
      <c r="B7" s="3" t="s">
        <v>1</v>
      </c>
      <c r="C7" s="18">
        <v>14031</v>
      </c>
      <c r="D7" s="18">
        <v>55104</v>
      </c>
      <c r="E7" s="19">
        <f>C7+D7</f>
        <v>69135</v>
      </c>
      <c r="H7" s="12" t="s">
        <v>23</v>
      </c>
      <c r="I7" s="17">
        <f>D14</f>
        <v>0.90960134991437114</v>
      </c>
      <c r="J7" s="17">
        <f>D16</f>
        <v>0.8643828558504898</v>
      </c>
      <c r="K7" s="17">
        <f>F16</f>
        <v>0.95718536082251404</v>
      </c>
      <c r="L7" s="13" t="str">
        <f>IF(F23=1,"Sig",IF(K7&lt;1,"Sig","Not Sig"))</f>
        <v>Sig</v>
      </c>
    </row>
    <row r="8" spans="1:12" ht="37.299999999999997" customHeight="1" x14ac:dyDescent="0.3">
      <c r="A8" s="31"/>
      <c r="B8" s="3" t="s">
        <v>2</v>
      </c>
      <c r="C8" s="18">
        <v>2179</v>
      </c>
      <c r="D8" s="18">
        <v>7784</v>
      </c>
      <c r="E8" s="19">
        <f>C8+D8</f>
        <v>9963</v>
      </c>
      <c r="H8" s="25"/>
      <c r="I8" s="26"/>
      <c r="J8" s="22" t="s">
        <v>15</v>
      </c>
      <c r="K8" s="15" t="s">
        <v>21</v>
      </c>
      <c r="L8" s="21" t="s">
        <v>20</v>
      </c>
    </row>
    <row r="9" spans="1:12" ht="30.9" customHeight="1" x14ac:dyDescent="0.3">
      <c r="A9" s="34" t="s">
        <v>5</v>
      </c>
      <c r="B9" s="35"/>
      <c r="C9" s="19">
        <f>C7+C8</f>
        <v>16210</v>
      </c>
      <c r="D9" s="19">
        <f>D7+D8</f>
        <v>62888</v>
      </c>
      <c r="E9" s="19">
        <f>C9+D9</f>
        <v>79098</v>
      </c>
      <c r="H9" s="23" t="s">
        <v>25</v>
      </c>
      <c r="I9" s="24"/>
      <c r="J9" s="16">
        <f>E9*((D7*C8-C7*D8))^2/(E7*E8*C9*D9)</f>
        <v>13.271842180107027</v>
      </c>
      <c r="K9" s="12">
        <f>IF(J9&lt;B19,"&gt;.05",IF(J9&lt;C19,B18,IF(J9&lt;D19,C18,IF(J9&lt;E19,C18,E18))))</f>
        <v>1E-3</v>
      </c>
      <c r="L9" s="13" t="str">
        <f>IF(K9&lt;=0.05,"Sig","Not Sig")</f>
        <v>Sig</v>
      </c>
    </row>
    <row r="10" spans="1:12" ht="15" customHeight="1" x14ac:dyDescent="0.3">
      <c r="A10" s="4"/>
      <c r="B10" s="4"/>
      <c r="C10" s="5"/>
      <c r="D10" s="5"/>
      <c r="E10" s="5"/>
    </row>
    <row r="11" spans="1:12" ht="15" hidden="1" customHeight="1" x14ac:dyDescent="0.3">
      <c r="A11" s="6" t="s">
        <v>6</v>
      </c>
      <c r="B11" s="4"/>
      <c r="C11" s="5"/>
      <c r="D11" s="7">
        <f>C7*E8/(E7*C8)</f>
        <v>0.92794782361584593</v>
      </c>
      <c r="E11" s="5"/>
      <c r="F11">
        <f>LN(D11)</f>
        <v>-7.4779772328485997E-2</v>
      </c>
    </row>
    <row r="12" spans="1:12" ht="15" hidden="1" customHeight="1" x14ac:dyDescent="0.3">
      <c r="A12" t="s">
        <v>10</v>
      </c>
      <c r="D12">
        <f>(1/C7-1/E7+1/C8-1/E8)^0.5</f>
        <v>2.0380408308338694E-2</v>
      </c>
      <c r="E12" s="5"/>
    </row>
    <row r="13" spans="1:12" ht="15" hidden="1" customHeight="1" x14ac:dyDescent="0.3">
      <c r="A13" t="s">
        <v>11</v>
      </c>
      <c r="D13">
        <f>EXP(LN($D$11)-(1.96*$D$12))</f>
        <v>0.89161097107852894</v>
      </c>
      <c r="E13" s="8" t="s">
        <v>12</v>
      </c>
      <c r="F13">
        <f>EXP(LN($D$11)+(1.96*$D$12))</f>
        <v>0.96576555390719232</v>
      </c>
    </row>
    <row r="14" spans="1:12" hidden="1" x14ac:dyDescent="0.3">
      <c r="A14" s="1" t="s">
        <v>7</v>
      </c>
      <c r="D14">
        <f>C7*D8/(D7*C8)</f>
        <v>0.90960134991437114</v>
      </c>
    </row>
    <row r="15" spans="1:12" hidden="1" x14ac:dyDescent="0.3">
      <c r="A15" t="s">
        <v>9</v>
      </c>
      <c r="D15">
        <f>(1/C7+1/D7+1/C8+1/D8)^0.5</f>
        <v>2.6015630437413725E-2</v>
      </c>
    </row>
    <row r="16" spans="1:12" hidden="1" x14ac:dyDescent="0.3">
      <c r="A16" t="s">
        <v>8</v>
      </c>
      <c r="D16">
        <f>EXP(LN($D$14)-(1.96*$D$15))</f>
        <v>0.8643828558504898</v>
      </c>
      <c r="F16">
        <f>EXP(LN($D$14)+(1.96*$D$15))</f>
        <v>0.95718536082251404</v>
      </c>
    </row>
    <row r="17" spans="1:6" hidden="1" x14ac:dyDescent="0.3"/>
    <row r="18" spans="1:6" hidden="1" x14ac:dyDescent="0.3">
      <c r="A18" t="s">
        <v>16</v>
      </c>
      <c r="B18">
        <v>0.05</v>
      </c>
      <c r="C18">
        <v>0.02</v>
      </c>
      <c r="D18">
        <v>0.01</v>
      </c>
      <c r="E18">
        <v>1E-3</v>
      </c>
    </row>
    <row r="19" spans="1:6" hidden="1" x14ac:dyDescent="0.3">
      <c r="A19" t="s">
        <v>17</v>
      </c>
      <c r="B19">
        <v>3.8410000000000002</v>
      </c>
      <c r="C19">
        <v>5.4119999999999999</v>
      </c>
      <c r="D19">
        <v>6.6349999999999998</v>
      </c>
      <c r="E19">
        <v>10.827</v>
      </c>
    </row>
    <row r="21" spans="1:6" ht="18.899999999999999" customHeight="1" x14ac:dyDescent="0.3"/>
    <row r="22" spans="1:6" s="14" customFormat="1" ht="20.6" customHeight="1" x14ac:dyDescent="0.3">
      <c r="F22" s="14">
        <f>IF(J6&gt;1,1,0)</f>
        <v>0</v>
      </c>
    </row>
    <row r="23" spans="1:6" s="14" customFormat="1" ht="18.45" customHeight="1" x14ac:dyDescent="0.3">
      <c r="F23" s="14">
        <f>IF(J7&gt;1,1,0)</f>
        <v>0</v>
      </c>
    </row>
    <row r="24" spans="1:6" s="14" customFormat="1" x14ac:dyDescent="0.3"/>
    <row r="25" spans="1:6" s="14" customFormat="1" ht="18.45" customHeight="1" x14ac:dyDescent="0.3"/>
    <row r="26" spans="1:6" s="14" customFormat="1" ht="17.149999999999999" customHeight="1" x14ac:dyDescent="0.3"/>
    <row r="27" spans="1:6" x14ac:dyDescent="0.3">
      <c r="A27" s="9"/>
    </row>
  </sheetData>
  <sheetProtection algorithmName="SHA-512" hashValue="ZeqlnD7IoR30+VZAU8EMVqlZYdBunjTyQwVKhSQOWFcFL28j/1klaAJgwc8TevXK4VDx/ZrbC22wTcbUfLQtXQ==" saltValue="z3qJyRaAuTvlLT2jpPEvrw==" spinCount="100000" sheet="1" objects="1" scenarios="1"/>
  <mergeCells count="14">
    <mergeCell ref="H9:I9"/>
    <mergeCell ref="H8:I8"/>
    <mergeCell ref="A1:L1"/>
    <mergeCell ref="H5:I5"/>
    <mergeCell ref="A4:E4"/>
    <mergeCell ref="A7:A8"/>
    <mergeCell ref="C5:D5"/>
    <mergeCell ref="A5:B6"/>
    <mergeCell ref="A9:B9"/>
    <mergeCell ref="E5:E6"/>
    <mergeCell ref="A2:B2"/>
    <mergeCell ref="A3:B3"/>
    <mergeCell ref="C2:D2"/>
    <mergeCell ref="C3:D3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2020-07-09T02:28:17Z</cp:lastPrinted>
  <dcterms:created xsi:type="dcterms:W3CDTF">2020-06-25T10:19:31Z</dcterms:created>
  <dcterms:modified xsi:type="dcterms:W3CDTF">2020-07-09T22:14:45Z</dcterms:modified>
</cp:coreProperties>
</file>